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Energie_Klima\3_Expertise_Strategie\Photovoltaik\Internetseite(n)\"/>
    </mc:Choice>
  </mc:AlternateContent>
  <xr:revisionPtr revIDLastSave="0" documentId="13_ncr:1_{3EBCF132-4546-480E-A7BC-D58B04F105BF}" xr6:coauthVersionLast="47" xr6:coauthVersionMax="47" xr10:uidLastSave="{00000000-0000-0000-0000-000000000000}"/>
  <bookViews>
    <workbookView xWindow="3615" yWindow="3375" windowWidth="18330" windowHeight="10740" xr2:uid="{B051B5A8-B239-4F6B-AF7F-16BAFB6FDDC2}"/>
  </bookViews>
  <sheets>
    <sheet name="teilweise gesper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C22" i="1"/>
  <c r="F24" i="1"/>
  <c r="E38" i="1"/>
  <c r="C18" i="1"/>
  <c r="B23" i="1"/>
  <c r="C23" i="1"/>
  <c r="F19" i="1"/>
  <c r="E9" i="1"/>
  <c r="F8" i="1"/>
  <c r="F12" i="1"/>
  <c r="F16" i="1" s="1"/>
  <c r="F6" i="1"/>
  <c r="E16" i="1" l="1"/>
  <c r="E17" i="1"/>
  <c r="E18" i="1" s="1"/>
  <c r="E33" i="1" s="1"/>
  <c r="E37" i="1"/>
  <c r="F11" i="1"/>
  <c r="E20" i="1" l="1"/>
  <c r="E32" i="1"/>
  <c r="E34" i="1" l="1"/>
  <c r="E35" i="1"/>
  <c r="E36" i="1" s="1"/>
  <c r="E39" i="1" s="1"/>
  <c r="E21" i="1"/>
  <c r="E22" i="1" s="1"/>
  <c r="E23" i="1" l="1"/>
  <c r="H25" i="1" s="1"/>
  <c r="H24" i="1" l="1"/>
  <c r="E24" i="1" s="1"/>
  <c r="E25" i="1" l="1"/>
  <c r="C24" i="1"/>
  <c r="C25" i="1"/>
  <c r="B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tc={82FEA88E-593D-4D90-93DF-485E364E2B99}</author>
  </authors>
  <commentList>
    <comment ref="E32" authorId="0" shapeId="0" xr:uid="{82FEA88E-593D-4D90-93DF-485E364E2B99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Übertrag von der Gewinnberechnung</t>
      </text>
    </comment>
  </commentList>
</comments>
</file>

<file path=xl/sharedStrings.xml><?xml version="1.0" encoding="utf-8"?>
<sst xmlns="http://schemas.openxmlformats.org/spreadsheetml/2006/main" count="79" uniqueCount="49">
  <si>
    <t>Kaufpreis der PV-Anlage</t>
  </si>
  <si>
    <t>Investitionsförderung</t>
  </si>
  <si>
    <t>Kosten für Herstellung der Betriebsbereitschaft</t>
  </si>
  <si>
    <t>steuerliche Anschaffungskosten (steuer. An-Ko)</t>
  </si>
  <si>
    <t>Versicherung, Steuerberatung, etc.</t>
  </si>
  <si>
    <t>Zwischensumme</t>
  </si>
  <si>
    <t>Gewinnfreibetrag (15 %)</t>
  </si>
  <si>
    <t>€</t>
  </si>
  <si>
    <t>Bezeichnung</t>
  </si>
  <si>
    <t>Anmerkung</t>
  </si>
  <si>
    <t>Größe der PV-Anlage</t>
  </si>
  <si>
    <r>
      <t>in [kW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]</t>
    </r>
  </si>
  <si>
    <t>Stromerzeugung</t>
  </si>
  <si>
    <r>
      <t>in [kWh/kW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*a]</t>
    </r>
  </si>
  <si>
    <t>Eigenverbrauch</t>
  </si>
  <si>
    <t>in [%]</t>
  </si>
  <si>
    <t>Verkaufserlös durch</t>
  </si>
  <si>
    <t>Einspeisetarif</t>
  </si>
  <si>
    <t>je [kWh]</t>
  </si>
  <si>
    <t>Vorsteuerabzug</t>
  </si>
  <si>
    <t>Nutzungsdauer (ND)</t>
  </si>
  <si>
    <t>in Jahren</t>
  </si>
  <si>
    <t>Gewinn aus Gewerbebetrieb, Einspeisung von...</t>
  </si>
  <si>
    <t>-</t>
  </si>
  <si>
    <t>(+)</t>
  </si>
  <si>
    <t>abzüglich Reverse-Charge-Umsätze</t>
  </si>
  <si>
    <t>(-)</t>
  </si>
  <si>
    <t>* dient hier nur zur Information</t>
  </si>
  <si>
    <t>Vorsteuer*</t>
  </si>
  <si>
    <t>Summe
Vorsteuer*</t>
  </si>
  <si>
    <r>
      <t xml:space="preserve">Selbsteinschätzung der Umsatzsteuer-Option - </t>
    </r>
    <r>
      <rPr>
        <b/>
        <sz val="11"/>
        <color theme="1"/>
        <rFont val="Calibri"/>
        <family val="2"/>
        <scheme val="minor"/>
      </rPr>
      <t>Überschusseinspeiser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Kleinunternehmerregelung wird nicht in Anspruch genommern wird</t>
    </r>
  </si>
  <si>
    <t>Netto - Betrag</t>
  </si>
  <si>
    <t>Verkaufserlös (Wiederverkäufer)</t>
  </si>
  <si>
    <t>Zwischensumme (Vorsteuer)</t>
  </si>
  <si>
    <r>
      <t xml:space="preserve">Selbsteinschätzung der Umsatzsteuer-Option - </t>
    </r>
    <r>
      <rPr>
        <b/>
        <sz val="11"/>
        <color theme="1"/>
        <rFont val="Calibri"/>
        <family val="2"/>
        <scheme val="minor"/>
      </rPr>
      <t>Überschusseinspeiser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Berechnung des steuerpflichtigen Gewinns als </t>
    </r>
    <r>
      <rPr>
        <i/>
        <u/>
        <sz val="11"/>
        <color theme="1"/>
        <rFont val="Calibri"/>
        <family val="2"/>
        <scheme val="minor"/>
      </rPr>
      <t>Privatperson</t>
    </r>
  </si>
  <si>
    <t>AfA bei Nutzungsdauer (ND) à 1/ND von steuer. An-Ko</t>
  </si>
  <si>
    <t>Privatanteil AfA x % von „AfA bei Nutzungsdauer“</t>
  </si>
  <si>
    <t>Eigenverbrauch zum Beispiel AfA x [%] von „AfA bei Nutzungsdauer“</t>
  </si>
  <si>
    <t>20 [%] von der „Zwischensumme“ sind zu versteuern (USt)</t>
  </si>
  <si>
    <t>20 [%] von den steuerlichen Anschaffungskosten (VSt)</t>
  </si>
  <si>
    <t>Gutschrift/Ersparnis</t>
  </si>
  <si>
    <t>Die blauen Felder entsprechend
Ihrer PV-Anlage und Gegebenheiten mit Netto-Beträgen anpassen.</t>
  </si>
  <si>
    <t>ist für mindestens 5 Jahre beizubehalten, daher Wert mal 5</t>
  </si>
  <si>
    <t>über fünf (5) Jahre</t>
  </si>
  <si>
    <t>Bitte "1" oder "2" eintragen.</t>
  </si>
  <si>
    <t>Wird/Wurde die Rechnung der PV-Anlage auf ein oder zwei Personen (Lebensgefährtin/-e), die im gleichen Haushalt gemeldet sind, ausgestellt?</t>
  </si>
  <si>
    <r>
      <t xml:space="preserve">steuerpflichtiger </t>
    </r>
    <r>
      <rPr>
        <b/>
        <sz val="11"/>
        <color theme="1"/>
        <rFont val="Calibri"/>
        <family val="2"/>
        <scheme val="minor"/>
      </rPr>
      <t>Gewinn ohne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(Einschleifregelung - ESR)</t>
    </r>
  </si>
  <si>
    <t>weitere Vorsteuerabzüge (VSt)
Übertrag aus Zeile 'Versicherung, Steuerberatung, etc.'</t>
  </si>
  <si>
    <t>(bereist) für fünf
Jahre angegeben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</si>
</sst>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_ &quot;kWh/a&quot;"/>
    <numFmt numFmtId="165" formatCode="#,##0.00_ ;\-#,##0.00\ "/>
    <numFmt numFmtId="166" formatCode="#,##0.00_ &quot;[kWh/a]&quot;"/>
    <numFmt numFmtId="167" formatCode="0\ &quot;[%]&quot;"/>
    <numFmt numFmtId="168" formatCode="0\ &quot;Person(en)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7" borderId="0" xfId="0" applyFill="1" applyProtection="1">
      <protection locked="0"/>
    </xf>
    <xf numFmtId="0" fontId="0" fillId="7" borderId="26" xfId="0" applyFill="1" applyBorder="1" applyProtection="1">
      <protection locked="0"/>
    </xf>
    <xf numFmtId="0" fontId="0" fillId="8" borderId="0" xfId="0" applyFill="1" applyProtection="1">
      <protection locked="0"/>
    </xf>
    <xf numFmtId="0" fontId="0" fillId="7" borderId="29" xfId="0" applyFill="1" applyBorder="1" applyProtection="1">
      <protection locked="0"/>
    </xf>
    <xf numFmtId="0" fontId="0" fillId="8" borderId="26" xfId="0" applyFill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168" fontId="0" fillId="4" borderId="39" xfId="0" applyNumberFormat="1" applyFill="1" applyBorder="1" applyAlignment="1" applyProtection="1">
      <alignment horizontal="center" vertical="center"/>
      <protection locked="0"/>
    </xf>
    <xf numFmtId="43" fontId="0" fillId="4" borderId="37" xfId="1" applyFont="1" applyFill="1" applyBorder="1" applyAlignment="1" applyProtection="1">
      <alignment horizontal="right" vertical="center"/>
      <protection locked="0"/>
    </xf>
    <xf numFmtId="43" fontId="0" fillId="4" borderId="26" xfId="1" applyFont="1" applyFill="1" applyBorder="1" applyAlignment="1" applyProtection="1">
      <alignment horizontal="right" vertical="center"/>
      <protection locked="0"/>
    </xf>
    <xf numFmtId="165" fontId="0" fillId="4" borderId="26" xfId="1" applyNumberFormat="1" applyFont="1" applyFill="1" applyBorder="1" applyAlignment="1" applyProtection="1">
      <alignment horizontal="right" vertical="center"/>
      <protection locked="0"/>
    </xf>
    <xf numFmtId="43" fontId="0" fillId="4" borderId="27" xfId="1" applyFont="1" applyFill="1" applyBorder="1" applyAlignment="1" applyProtection="1">
      <alignment horizontal="right" vertical="center"/>
      <protection locked="0"/>
    </xf>
    <xf numFmtId="165" fontId="0" fillId="4" borderId="18" xfId="1" applyNumberFormat="1" applyFont="1" applyFill="1" applyBorder="1" applyAlignment="1" applyProtection="1">
      <alignment horizontal="right" vertical="center"/>
      <protection locked="0"/>
    </xf>
    <xf numFmtId="165" fontId="0" fillId="4" borderId="6" xfId="1" applyNumberFormat="1" applyFont="1" applyFill="1" applyBorder="1" applyAlignment="1" applyProtection="1">
      <alignment horizontal="right" vertical="center"/>
      <protection locked="0"/>
    </xf>
    <xf numFmtId="165" fontId="0" fillId="4" borderId="22" xfId="1" applyNumberFormat="1" applyFont="1" applyFill="1" applyBorder="1" applyAlignment="1" applyProtection="1">
      <alignment horizontal="right" vertical="center"/>
      <protection locked="0"/>
    </xf>
    <xf numFmtId="165" fontId="0" fillId="4" borderId="2" xfId="0" applyNumberFormat="1" applyFill="1" applyBorder="1" applyAlignment="1" applyProtection="1">
      <alignment horizontal="right" vertical="center"/>
      <protection locked="0"/>
    </xf>
    <xf numFmtId="0" fontId="0" fillId="7" borderId="40" xfId="0" applyFill="1" applyBorder="1" applyProtection="1">
      <protection locked="0"/>
    </xf>
    <xf numFmtId="0" fontId="0" fillId="7" borderId="25" xfId="0" applyFill="1" applyBorder="1" applyProtection="1">
      <protection locked="0"/>
    </xf>
    <xf numFmtId="0" fontId="0" fillId="7" borderId="37" xfId="0" applyFill="1" applyBorder="1" applyProtection="1">
      <protection locked="0"/>
    </xf>
    <xf numFmtId="0" fontId="0" fillId="7" borderId="0" xfId="0" applyFill="1" applyAlignment="1" applyProtection="1">
      <alignment vertical="center"/>
      <protection locked="0"/>
    </xf>
    <xf numFmtId="0" fontId="0" fillId="7" borderId="27" xfId="0" applyFill="1" applyBorder="1" applyProtection="1">
      <protection locked="0"/>
    </xf>
    <xf numFmtId="0" fontId="0" fillId="8" borderId="27" xfId="0" applyFill="1" applyBorder="1" applyProtection="1">
      <protection locked="0"/>
    </xf>
    <xf numFmtId="165" fontId="0" fillId="8" borderId="0" xfId="0" applyNumberFormat="1" applyFill="1" applyAlignment="1" applyProtection="1">
      <alignment horizontal="center" vertical="center"/>
    </xf>
    <xf numFmtId="2" fontId="0" fillId="8" borderId="0" xfId="0" applyNumberFormat="1" applyFill="1" applyAlignment="1" applyProtection="1">
      <alignment horizontal="center"/>
    </xf>
    <xf numFmtId="0" fontId="0" fillId="0" borderId="4" xfId="0" applyBorder="1" applyAlignment="1" applyProtection="1">
      <alignment horizontal="left" vertical="center"/>
    </xf>
    <xf numFmtId="0" fontId="0" fillId="0" borderId="33" xfId="0" applyBorder="1" applyAlignment="1" applyProtection="1">
      <alignment horizontal="left" vertical="center" wrapText="1"/>
    </xf>
    <xf numFmtId="0" fontId="0" fillId="0" borderId="0" xfId="0" applyProtection="1"/>
    <xf numFmtId="0" fontId="0" fillId="0" borderId="1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0" fillId="2" borderId="4" xfId="0" applyFill="1" applyBorder="1" applyAlignment="1" applyProtection="1">
      <alignment horizontal="left" vertical="center" wrapText="1"/>
    </xf>
    <xf numFmtId="0" fontId="0" fillId="0" borderId="16" xfId="0" applyBorder="1" applyProtection="1"/>
    <xf numFmtId="0" fontId="0" fillId="0" borderId="4" xfId="0" applyBorder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67" fontId="0" fillId="0" borderId="0" xfId="2" applyNumberFormat="1" applyFont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8" xfId="0" applyBorder="1" applyProtection="1"/>
    <xf numFmtId="0" fontId="0" fillId="0" borderId="2" xfId="0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left" vertical="center" wrapText="1"/>
    </xf>
    <xf numFmtId="166" fontId="0" fillId="0" borderId="0" xfId="0" applyNumberFormat="1" applyAlignment="1" applyProtection="1">
      <alignment horizontal="center" vertical="center"/>
    </xf>
    <xf numFmtId="0" fontId="0" fillId="2" borderId="10" xfId="0" applyFill="1" applyBorder="1" applyAlignment="1" applyProtection="1">
      <alignment horizontal="left" vertical="center" wrapText="1"/>
    </xf>
    <xf numFmtId="164" fontId="0" fillId="0" borderId="0" xfId="0" applyNumberFormat="1" applyAlignment="1" applyProtection="1">
      <alignment horizontal="center" vertical="center"/>
    </xf>
    <xf numFmtId="0" fontId="0" fillId="5" borderId="17" xfId="0" applyFill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center" vertical="center"/>
    </xf>
    <xf numFmtId="0" fontId="8" fillId="5" borderId="17" xfId="0" applyFont="1" applyFill="1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center" vertical="center"/>
    </xf>
    <xf numFmtId="0" fontId="0" fillId="0" borderId="24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4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0" fillId="2" borderId="0" xfId="0" applyFill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vertical="center" wrapText="1"/>
    </xf>
    <xf numFmtId="0" fontId="0" fillId="3" borderId="4" xfId="0" applyFill="1" applyBorder="1" applyAlignment="1" applyProtection="1">
      <alignment vertical="center" wrapText="1"/>
    </xf>
    <xf numFmtId="0" fontId="6" fillId="4" borderId="21" xfId="0" applyFont="1" applyFill="1" applyBorder="1" applyAlignment="1" applyProtection="1">
      <alignment horizontal="center" vertical="center" wrapText="1"/>
    </xf>
    <xf numFmtId="0" fontId="0" fillId="8" borderId="0" xfId="0" applyFill="1" applyProtection="1"/>
    <xf numFmtId="0" fontId="0" fillId="8" borderId="26" xfId="0" applyFill="1" applyBorder="1" applyProtection="1"/>
    <xf numFmtId="0" fontId="5" fillId="0" borderId="26" xfId="0" applyFont="1" applyBorder="1" applyAlignment="1" applyProtection="1">
      <alignment horizontal="center" vertical="center" wrapText="1"/>
    </xf>
    <xf numFmtId="0" fontId="0" fillId="2" borderId="31" xfId="0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/>
    </xf>
    <xf numFmtId="43" fontId="0" fillId="2" borderId="36" xfId="0" applyNumberFormat="1" applyFill="1" applyBorder="1" applyAlignment="1" applyProtection="1">
      <alignment horizontal="right" vertical="center"/>
    </xf>
    <xf numFmtId="43" fontId="0" fillId="0" borderId="7" xfId="0" applyNumberFormat="1" applyBorder="1" applyAlignment="1" applyProtection="1">
      <alignment horizontal="right" vertical="center"/>
    </xf>
    <xf numFmtId="165" fontId="0" fillId="2" borderId="7" xfId="0" applyNumberFormat="1" applyFill="1" applyBorder="1" applyAlignment="1" applyProtection="1">
      <alignment horizontal="right" vertical="center"/>
    </xf>
    <xf numFmtId="0" fontId="0" fillId="7" borderId="10" xfId="0" applyFill="1" applyBorder="1" applyProtection="1"/>
    <xf numFmtId="0" fontId="0" fillId="7" borderId="9" xfId="0" applyFill="1" applyBorder="1" applyProtection="1"/>
    <xf numFmtId="43" fontId="0" fillId="2" borderId="35" xfId="0" applyNumberFormat="1" applyFill="1" applyBorder="1" applyAlignment="1" applyProtection="1">
      <alignment horizontal="right" vertical="center"/>
    </xf>
    <xf numFmtId="0" fontId="0" fillId="0" borderId="18" xfId="0" applyBorder="1" applyAlignment="1" applyProtection="1">
      <alignment horizontal="center" vertical="center"/>
    </xf>
    <xf numFmtId="0" fontId="0" fillId="8" borderId="0" xfId="0" applyFill="1" applyAlignment="1" applyProtection="1">
      <alignment vertical="center"/>
    </xf>
    <xf numFmtId="0" fontId="0" fillId="7" borderId="26" xfId="0" applyFill="1" applyBorder="1" applyProtection="1"/>
    <xf numFmtId="43" fontId="0" fillId="2" borderId="21" xfId="0" applyNumberFormat="1" applyFill="1" applyBorder="1" applyAlignment="1" applyProtection="1">
      <alignment horizontal="right" vertical="center"/>
    </xf>
    <xf numFmtId="0" fontId="0" fillId="2" borderId="21" xfId="0" applyFill="1" applyBorder="1" applyAlignment="1" applyProtection="1">
      <alignment horizontal="center" wrapText="1"/>
    </xf>
    <xf numFmtId="0" fontId="0" fillId="0" borderId="37" xfId="0" applyBorder="1" applyAlignment="1" applyProtection="1">
      <alignment horizontal="right" vertical="center"/>
    </xf>
    <xf numFmtId="43" fontId="0" fillId="2" borderId="17" xfId="0" applyNumberFormat="1" applyFill="1" applyBorder="1" applyAlignment="1" applyProtection="1">
      <alignment horizontal="right" vertical="center"/>
    </xf>
    <xf numFmtId="165" fontId="0" fillId="8" borderId="0" xfId="0" applyNumberFormat="1" applyFill="1" applyProtection="1"/>
    <xf numFmtId="165" fontId="0" fillId="2" borderId="26" xfId="0" applyNumberForma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/>
    </xf>
    <xf numFmtId="165" fontId="0" fillId="0" borderId="22" xfId="1" applyNumberFormat="1" applyFont="1" applyFill="1" applyBorder="1" applyAlignment="1" applyProtection="1">
      <alignment horizontal="right" vertical="center"/>
    </xf>
    <xf numFmtId="165" fontId="0" fillId="0" borderId="26" xfId="1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165" fontId="0" fillId="0" borderId="1" xfId="0" applyNumberFormat="1" applyBorder="1" applyAlignment="1" applyProtection="1">
      <alignment horizontal="right" vertical="center"/>
    </xf>
    <xf numFmtId="165" fontId="0" fillId="6" borderId="22" xfId="0" applyNumberFormat="1" applyFill="1" applyBorder="1" applyAlignment="1" applyProtection="1">
      <alignment horizontal="right" vertical="center"/>
    </xf>
    <xf numFmtId="165" fontId="0" fillId="0" borderId="22" xfId="0" applyNumberFormat="1" applyBorder="1" applyAlignment="1" applyProtection="1">
      <alignment horizontal="right" vertical="center"/>
    </xf>
    <xf numFmtId="165" fontId="0" fillId="6" borderId="13" xfId="0" applyNumberFormat="1" applyFill="1" applyBorder="1" applyAlignment="1" applyProtection="1">
      <alignment horizontal="right" vertical="center"/>
    </xf>
    <xf numFmtId="165" fontId="0" fillId="0" borderId="6" xfId="0" applyNumberFormat="1" applyBorder="1" applyAlignment="1" applyProtection="1">
      <alignment horizontal="right" vertical="center"/>
    </xf>
    <xf numFmtId="165" fontId="0" fillId="0" borderId="2" xfId="0" applyNumberFormat="1" applyBorder="1" applyAlignment="1" applyProtection="1">
      <alignment horizontal="right" vertical="center"/>
    </xf>
    <xf numFmtId="165" fontId="0" fillId="5" borderId="8" xfId="0" applyNumberFormat="1" applyFill="1" applyBorder="1" applyAlignment="1" applyProtection="1">
      <alignment horizontal="right" vertical="center"/>
    </xf>
    <xf numFmtId="165" fontId="0" fillId="5" borderId="1" xfId="0" applyNumberFormat="1" applyFill="1" applyBorder="1" applyAlignment="1" applyProtection="1">
      <alignment horizontal="right" vertical="center"/>
    </xf>
    <xf numFmtId="165" fontId="0" fillId="6" borderId="12" xfId="0" applyNumberFormat="1" applyFill="1" applyBorder="1" applyAlignment="1" applyProtection="1">
      <alignment horizontal="right" vertical="center"/>
    </xf>
    <xf numFmtId="165" fontId="0" fillId="0" borderId="15" xfId="0" applyNumberFormat="1" applyBorder="1" applyAlignment="1" applyProtection="1">
      <alignment horizontal="right" vertical="center"/>
    </xf>
    <xf numFmtId="165" fontId="0" fillId="0" borderId="38" xfId="0" applyNumberFormat="1" applyBorder="1" applyAlignment="1" applyProtection="1">
      <alignment horizontal="right" vertical="center"/>
    </xf>
    <xf numFmtId="165" fontId="0" fillId="3" borderId="13" xfId="0" applyNumberFormat="1" applyFill="1" applyBorder="1" applyAlignment="1" applyProtection="1">
      <alignment horizontal="right" vertical="center"/>
    </xf>
    <xf numFmtId="165" fontId="0" fillId="3" borderId="5" xfId="0" applyNumberFormat="1" applyFill="1" applyBorder="1" applyAlignment="1" applyProtection="1">
      <alignment horizontal="right" vertical="center"/>
    </xf>
    <xf numFmtId="0" fontId="0" fillId="0" borderId="5" xfId="0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2" fillId="2" borderId="26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2" fillId="2" borderId="26" xfId="0" applyFont="1" applyFill="1" applyBorder="1" applyAlignment="1" applyProtection="1">
      <alignment horizontal="left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dreas Bauer" id="{77E86040-BBC0-496F-A6D1-34C6CDDCF99D}" userId="S::andreas.bauer@enu.at::04803f78-838d-449a-8171-428228d18246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2" dT="2023-04-11T10:50:40.89" personId="{77E86040-BBC0-496F-A6D1-34C6CDDCF99D}" id="{82FEA88E-593D-4D90-93DF-485E364E2B99}">
    <text>Übertrag von der Gewinnberechnung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6EFB2-257C-4128-8A01-CAA6E4C424F3}">
  <dimension ref="A1:J42"/>
  <sheetViews>
    <sheetView tabSelected="1" topLeftCell="B1" zoomScale="90" zoomScaleNormal="90" workbookViewId="0">
      <selection activeCell="E19" sqref="E19"/>
    </sheetView>
  </sheetViews>
  <sheetFormatPr baseColWidth="10" defaultRowHeight="15" x14ac:dyDescent="0.25"/>
  <cols>
    <col min="1" max="1" width="5.42578125" style="1" customWidth="1"/>
    <col min="2" max="2" width="50.5703125" style="1" customWidth="1"/>
    <col min="3" max="3" width="23.5703125" style="1" customWidth="1"/>
    <col min="4" max="4" width="3.28515625" style="1" customWidth="1"/>
    <col min="5" max="5" width="13.85546875" style="1" customWidth="1"/>
    <col min="6" max="6" width="29.28515625" style="1" customWidth="1"/>
    <col min="7" max="7" width="12" style="1" bestFit="1" customWidth="1"/>
    <col min="8" max="16384" width="11.42578125" style="1"/>
  </cols>
  <sheetData>
    <row r="1" spans="1:10" x14ac:dyDescent="0.25">
      <c r="F1" s="2"/>
      <c r="G1" s="3"/>
      <c r="H1" s="3"/>
      <c r="I1" s="3"/>
      <c r="J1" s="4"/>
    </row>
    <row r="2" spans="1:10" ht="54" customHeight="1" x14ac:dyDescent="0.25">
      <c r="A2" s="102"/>
      <c r="B2" s="109" t="s">
        <v>34</v>
      </c>
      <c r="C2" s="110"/>
      <c r="D2" s="110"/>
      <c r="E2" s="110"/>
      <c r="F2" s="63" t="s">
        <v>41</v>
      </c>
      <c r="G2" s="64"/>
      <c r="H2" s="64"/>
      <c r="I2" s="65"/>
    </row>
    <row r="3" spans="1:10" x14ac:dyDescent="0.25">
      <c r="A3" s="102"/>
      <c r="B3" s="6"/>
      <c r="C3" s="7"/>
      <c r="D3" s="8"/>
      <c r="E3" s="8"/>
      <c r="F3" s="66"/>
      <c r="G3" s="64"/>
      <c r="H3" s="64"/>
      <c r="I3" s="65"/>
    </row>
    <row r="4" spans="1:10" ht="31.5" customHeight="1" thickBot="1" x14ac:dyDescent="0.3">
      <c r="A4" s="102"/>
      <c r="B4" s="122" t="s">
        <v>45</v>
      </c>
      <c r="C4" s="123"/>
      <c r="D4" s="9"/>
      <c r="E4" s="10">
        <v>1</v>
      </c>
      <c r="F4" s="67" t="s">
        <v>44</v>
      </c>
      <c r="G4" s="64"/>
      <c r="H4" s="64"/>
      <c r="I4" s="65"/>
    </row>
    <row r="5" spans="1:10" ht="15.75" thickBot="1" x14ac:dyDescent="0.3">
      <c r="A5" s="102"/>
      <c r="B5" s="27" t="s">
        <v>8</v>
      </c>
      <c r="C5" s="113" t="s">
        <v>9</v>
      </c>
      <c r="D5" s="113"/>
      <c r="E5" s="84" t="s">
        <v>31</v>
      </c>
      <c r="F5" s="68" t="s">
        <v>28</v>
      </c>
      <c r="G5" s="106" t="s">
        <v>27</v>
      </c>
      <c r="H5" s="107"/>
      <c r="I5" s="108"/>
    </row>
    <row r="6" spans="1:10" ht="15.75" thickBot="1" x14ac:dyDescent="0.3">
      <c r="A6" s="102"/>
      <c r="B6" s="28" t="s">
        <v>0</v>
      </c>
      <c r="C6" s="29"/>
      <c r="D6" s="30" t="s">
        <v>7</v>
      </c>
      <c r="E6" s="11">
        <v>54000</v>
      </c>
      <c r="F6" s="69">
        <f>E6*0.2</f>
        <v>10800</v>
      </c>
      <c r="G6" s="64"/>
      <c r="H6" s="64"/>
      <c r="I6" s="65"/>
    </row>
    <row r="7" spans="1:10" ht="15.75" thickBot="1" x14ac:dyDescent="0.3">
      <c r="A7" s="102"/>
      <c r="B7" s="31" t="s">
        <v>1</v>
      </c>
      <c r="C7" s="29"/>
      <c r="D7" s="30" t="s">
        <v>7</v>
      </c>
      <c r="E7" s="12">
        <v>4500</v>
      </c>
      <c r="F7" s="70"/>
      <c r="G7" s="64"/>
      <c r="H7" s="64"/>
      <c r="I7" s="65"/>
    </row>
    <row r="8" spans="1:10" ht="15.75" thickBot="1" x14ac:dyDescent="0.3">
      <c r="A8" s="102"/>
      <c r="B8" s="31" t="s">
        <v>2</v>
      </c>
      <c r="C8" s="29"/>
      <c r="D8" s="30" t="s">
        <v>7</v>
      </c>
      <c r="E8" s="13">
        <v>2500</v>
      </c>
      <c r="F8" s="71">
        <f t="shared" ref="F8" si="0">E8*0.2</f>
        <v>500</v>
      </c>
      <c r="G8" s="64"/>
      <c r="H8" s="64"/>
      <c r="I8" s="65"/>
    </row>
    <row r="9" spans="1:10" ht="15.75" thickBot="1" x14ac:dyDescent="0.3">
      <c r="A9" s="102"/>
      <c r="B9" s="31" t="s">
        <v>3</v>
      </c>
      <c r="C9" s="29"/>
      <c r="D9" s="32" t="s">
        <v>7</v>
      </c>
      <c r="E9" s="86">
        <f>E6-E7+E8</f>
        <v>52000</v>
      </c>
      <c r="F9" s="72"/>
      <c r="G9" s="64"/>
      <c r="H9" s="64"/>
      <c r="I9" s="65"/>
    </row>
    <row r="10" spans="1:10" ht="15.75" thickBot="1" x14ac:dyDescent="0.3">
      <c r="A10" s="102"/>
      <c r="B10" s="33" t="s">
        <v>17</v>
      </c>
      <c r="C10" s="34" t="s">
        <v>18</v>
      </c>
      <c r="D10" s="32" t="s">
        <v>7</v>
      </c>
      <c r="E10" s="14">
        <v>0.35</v>
      </c>
      <c r="F10" s="73"/>
      <c r="G10" s="64"/>
      <c r="H10" s="64"/>
      <c r="I10" s="65"/>
    </row>
    <row r="11" spans="1:10" ht="15.75" thickBot="1" x14ac:dyDescent="0.3">
      <c r="A11" s="102"/>
      <c r="B11" s="35" t="s">
        <v>33</v>
      </c>
      <c r="C11" s="36"/>
      <c r="D11" s="30" t="s">
        <v>7</v>
      </c>
      <c r="E11" s="87" t="s">
        <v>23</v>
      </c>
      <c r="F11" s="74">
        <f>F8+F6</f>
        <v>11300</v>
      </c>
      <c r="G11" s="64"/>
      <c r="H11" s="64"/>
      <c r="I11" s="65"/>
    </row>
    <row r="12" spans="1:10" ht="18.75" thickBot="1" x14ac:dyDescent="0.4">
      <c r="A12" s="102"/>
      <c r="B12" s="28" t="s">
        <v>10</v>
      </c>
      <c r="C12" s="111" t="s">
        <v>11</v>
      </c>
      <c r="D12" s="112"/>
      <c r="E12" s="15">
        <v>20</v>
      </c>
      <c r="F12" s="75" t="str">
        <f>IF(E12&gt;25,"Einkünfte aus Gewerbebetrieb"," ")</f>
        <v xml:space="preserve"> </v>
      </c>
      <c r="G12" s="76"/>
      <c r="H12" s="64"/>
      <c r="I12" s="65"/>
    </row>
    <row r="13" spans="1:10" ht="18.75" thickBot="1" x14ac:dyDescent="0.4">
      <c r="A13" s="102"/>
      <c r="B13" s="31" t="s">
        <v>12</v>
      </c>
      <c r="C13" s="119" t="s">
        <v>13</v>
      </c>
      <c r="D13" s="120"/>
      <c r="E13" s="16">
        <v>1000</v>
      </c>
      <c r="F13" s="77"/>
      <c r="G13" s="64"/>
      <c r="H13" s="64"/>
      <c r="I13" s="65"/>
    </row>
    <row r="14" spans="1:10" ht="15.75" thickBot="1" x14ac:dyDescent="0.3">
      <c r="A14" s="102"/>
      <c r="B14" s="31" t="s">
        <v>14</v>
      </c>
      <c r="C14" s="121" t="s">
        <v>15</v>
      </c>
      <c r="D14" s="113"/>
      <c r="E14" s="17">
        <v>11</v>
      </c>
      <c r="F14" s="77"/>
      <c r="G14" s="64"/>
      <c r="H14" s="64"/>
      <c r="I14" s="65"/>
    </row>
    <row r="15" spans="1:10" ht="15.75" thickBot="1" x14ac:dyDescent="0.3">
      <c r="A15" s="102"/>
      <c r="B15" s="31" t="s">
        <v>20</v>
      </c>
      <c r="C15" s="34" t="s">
        <v>21</v>
      </c>
      <c r="D15" s="37"/>
      <c r="E15" s="85">
        <v>20</v>
      </c>
      <c r="F15" s="77"/>
      <c r="G15" s="64"/>
      <c r="H15" s="64"/>
      <c r="I15" s="65"/>
    </row>
    <row r="16" spans="1:10" ht="15.75" thickBot="1" x14ac:dyDescent="0.3">
      <c r="A16" s="102"/>
      <c r="B16" s="31" t="s">
        <v>16</v>
      </c>
      <c r="C16" s="38">
        <f>E12*E13*(1-E14/100)</f>
        <v>17800</v>
      </c>
      <c r="D16" s="39" t="s">
        <v>7</v>
      </c>
      <c r="E16" s="91">
        <f>E10*C16</f>
        <v>6230</v>
      </c>
      <c r="F16" s="77" t="str">
        <f>F12</f>
        <v xml:space="preserve"> </v>
      </c>
      <c r="G16" s="64"/>
      <c r="H16" s="64"/>
      <c r="I16" s="65"/>
    </row>
    <row r="17" spans="1:9" ht="16.5" customHeight="1" thickBot="1" x14ac:dyDescent="0.3">
      <c r="A17" s="102"/>
      <c r="B17" s="31" t="s">
        <v>35</v>
      </c>
      <c r="C17" s="40"/>
      <c r="D17" s="39" t="s">
        <v>7</v>
      </c>
      <c r="E17" s="90">
        <f>1/E15*E9*-1</f>
        <v>-2600</v>
      </c>
      <c r="F17" s="77"/>
      <c r="G17" s="64"/>
      <c r="H17" s="64"/>
      <c r="I17" s="65"/>
    </row>
    <row r="18" spans="1:9" ht="16.5" customHeight="1" thickBot="1" x14ac:dyDescent="0.3">
      <c r="A18" s="102"/>
      <c r="B18" s="31" t="s">
        <v>36</v>
      </c>
      <c r="C18" s="41">
        <f>E14</f>
        <v>11</v>
      </c>
      <c r="D18" s="42" t="s">
        <v>7</v>
      </c>
      <c r="E18" s="89">
        <f>C18/100*E17*-1</f>
        <v>286</v>
      </c>
      <c r="F18" s="77"/>
      <c r="G18" s="64"/>
      <c r="H18" s="64"/>
      <c r="I18" s="65"/>
    </row>
    <row r="19" spans="1:9" ht="15.75" thickBot="1" x14ac:dyDescent="0.3">
      <c r="A19" s="102"/>
      <c r="B19" s="33" t="s">
        <v>4</v>
      </c>
      <c r="C19" s="29"/>
      <c r="D19" s="39" t="s">
        <v>7</v>
      </c>
      <c r="E19" s="18">
        <v>650</v>
      </c>
      <c r="F19" s="78">
        <f>E19*0.2</f>
        <v>130</v>
      </c>
      <c r="G19" s="64"/>
      <c r="H19" s="64"/>
      <c r="I19" s="65"/>
    </row>
    <row r="20" spans="1:9" ht="15.75" thickBot="1" x14ac:dyDescent="0.3">
      <c r="A20" s="102"/>
      <c r="B20" s="43" t="s">
        <v>5</v>
      </c>
      <c r="C20" s="44"/>
      <c r="D20" s="30" t="s">
        <v>7</v>
      </c>
      <c r="E20" s="88">
        <f>E16+E17+E18-E19</f>
        <v>3266</v>
      </c>
      <c r="F20" s="77"/>
      <c r="G20" s="64"/>
      <c r="H20" s="64"/>
      <c r="I20" s="65"/>
    </row>
    <row r="21" spans="1:9" ht="15.75" thickBot="1" x14ac:dyDescent="0.3">
      <c r="A21" s="102"/>
      <c r="B21" s="28" t="s">
        <v>6</v>
      </c>
      <c r="C21" s="29"/>
      <c r="D21" s="45" t="s">
        <v>7</v>
      </c>
      <c r="E21" s="92">
        <f>0.15*-E20</f>
        <v>-489.9</v>
      </c>
      <c r="F21" s="77"/>
      <c r="G21" s="64"/>
      <c r="H21" s="64"/>
      <c r="I21" s="65"/>
    </row>
    <row r="22" spans="1:9" ht="30.75" thickBot="1" x14ac:dyDescent="0.3">
      <c r="A22" s="102"/>
      <c r="B22" s="46" t="s">
        <v>22</v>
      </c>
      <c r="C22" s="47">
        <f>C16</f>
        <v>17800</v>
      </c>
      <c r="D22" s="30" t="s">
        <v>7</v>
      </c>
      <c r="E22" s="90">
        <f>E20+E21</f>
        <v>2776.1</v>
      </c>
      <c r="F22" s="79" t="s">
        <v>29</v>
      </c>
      <c r="G22" s="103" t="s">
        <v>27</v>
      </c>
      <c r="H22" s="104"/>
      <c r="I22" s="105"/>
    </row>
    <row r="23" spans="1:9" ht="15.75" thickBot="1" x14ac:dyDescent="0.3">
      <c r="A23" s="102"/>
      <c r="B23" s="48" t="str">
        <f>IF(E12&lt;25.01,"abzüglich Freibetrag von", "kein Freibetrag")</f>
        <v>abzüglich Freibetrag von</v>
      </c>
      <c r="C23" s="49" t="str">
        <f>IF(E12&lt;25.01,"12.500 [kWh/a]", "0 [kWh/a]")</f>
        <v>12.500 [kWh/a]</v>
      </c>
      <c r="D23" s="32" t="s">
        <v>7</v>
      </c>
      <c r="E23" s="93">
        <f>IF(E12&lt;25.01,E22/C22*12500,"0")</f>
        <v>1949.5084269662921</v>
      </c>
      <c r="F23" s="80"/>
      <c r="G23" s="64"/>
      <c r="H23" s="64"/>
      <c r="I23" s="65"/>
    </row>
    <row r="24" spans="1:9" ht="30.75" thickBot="1" x14ac:dyDescent="0.3">
      <c r="A24" s="102"/>
      <c r="B24" s="50" t="s">
        <v>46</v>
      </c>
      <c r="C24" s="51" t="str">
        <f>IF(E24&gt;1460,"ESR nicht anwenbar","aber ESR anwendbar")</f>
        <v>aber ESR anwendbar</v>
      </c>
      <c r="D24" s="30" t="s">
        <v>7</v>
      </c>
      <c r="E24" s="94">
        <f>IF(H24=FALSE,H25,H24)</f>
        <v>826.59157303370785</v>
      </c>
      <c r="F24" s="81">
        <f>F19+F11</f>
        <v>11430</v>
      </c>
      <c r="G24" s="64"/>
      <c r="H24" s="25">
        <f>IF(E4=1,IF(730.01&gt;(E22-E23),"0",E22-E23))</f>
        <v>826.59157303370785</v>
      </c>
      <c r="I24" s="65"/>
    </row>
    <row r="25" spans="1:9" ht="16.5" customHeight="1" thickBot="1" x14ac:dyDescent="0.3">
      <c r="A25" s="102"/>
      <c r="B25" s="52" t="str">
        <f>IF(E25="0","kein steuerpflichtiger Gewinn nach ESR","steuerpflichtiger Gewinn nach ESR")</f>
        <v>steuerpflichtiger Gewinn nach ESR</v>
      </c>
      <c r="C25" s="53" t="str">
        <f>IF(E24&gt;1460,"ESR nicht anwenbar","nach Anwendung von ESR ")</f>
        <v xml:space="preserve">nach Anwendung von ESR </v>
      </c>
      <c r="D25" s="30" t="s">
        <v>7</v>
      </c>
      <c r="E25" s="95">
        <f>IF(E24&gt;1460,"0",(E24-730)*2)</f>
        <v>193.18314606741569</v>
      </c>
      <c r="F25" s="77"/>
      <c r="G25" s="64"/>
      <c r="H25" s="26" t="b">
        <f>IF(E4=2,IF(730.01&gt;(E22-E23)/2,"0",(E22-E23)/2))</f>
        <v>0</v>
      </c>
      <c r="I25" s="65"/>
    </row>
    <row r="26" spans="1:9" x14ac:dyDescent="0.25">
      <c r="A26" s="102"/>
      <c r="F26" s="77"/>
      <c r="G26" s="64"/>
      <c r="H26" s="64"/>
      <c r="I26" s="65"/>
    </row>
    <row r="27" spans="1:9" x14ac:dyDescent="0.25">
      <c r="A27" s="102"/>
      <c r="F27" s="77"/>
      <c r="G27" s="64"/>
      <c r="H27" s="82"/>
      <c r="I27" s="65"/>
    </row>
    <row r="28" spans="1:9" ht="46.5" customHeight="1" x14ac:dyDescent="0.25">
      <c r="A28" s="102"/>
      <c r="B28" s="114" t="s">
        <v>30</v>
      </c>
      <c r="C28" s="115"/>
      <c r="D28" s="115"/>
      <c r="E28" s="115"/>
      <c r="F28" s="77"/>
      <c r="G28" s="64"/>
      <c r="H28" s="64"/>
      <c r="I28" s="65"/>
    </row>
    <row r="29" spans="1:9" x14ac:dyDescent="0.25">
      <c r="A29" s="102"/>
      <c r="B29" s="116" t="s">
        <v>19</v>
      </c>
      <c r="C29" s="117"/>
      <c r="D29" s="117"/>
      <c r="E29" s="118"/>
      <c r="F29" s="77"/>
      <c r="G29" s="64"/>
      <c r="H29" s="64"/>
      <c r="I29" s="65"/>
    </row>
    <row r="30" spans="1:9" ht="15.75" thickBot="1" x14ac:dyDescent="0.3">
      <c r="A30" s="102"/>
      <c r="B30" s="19"/>
      <c r="C30" s="20"/>
      <c r="D30" s="20"/>
      <c r="E30" s="21"/>
      <c r="F30" s="77"/>
      <c r="G30" s="64"/>
      <c r="H30" s="64"/>
      <c r="I30" s="65"/>
    </row>
    <row r="31" spans="1:9" ht="15.75" thickBot="1" x14ac:dyDescent="0.3">
      <c r="A31" s="102"/>
      <c r="B31" s="37" t="s">
        <v>8</v>
      </c>
      <c r="C31" s="113" t="s">
        <v>9</v>
      </c>
      <c r="D31" s="113"/>
      <c r="E31" s="101" t="s">
        <v>31</v>
      </c>
      <c r="F31" s="77"/>
      <c r="G31" s="64"/>
      <c r="H31" s="64"/>
      <c r="I31" s="65"/>
    </row>
    <row r="32" spans="1:9" ht="15.75" thickBot="1" x14ac:dyDescent="0.3">
      <c r="A32" s="102"/>
      <c r="B32" s="54" t="s">
        <v>32</v>
      </c>
      <c r="C32" s="55"/>
      <c r="D32" s="39" t="s">
        <v>7</v>
      </c>
      <c r="E32" s="96">
        <f>E16</f>
        <v>6230</v>
      </c>
      <c r="F32" s="77"/>
      <c r="G32" s="64"/>
      <c r="H32" s="64"/>
      <c r="I32" s="65"/>
    </row>
    <row r="33" spans="1:9" ht="30.75" thickBot="1" x14ac:dyDescent="0.3">
      <c r="A33" s="102"/>
      <c r="B33" s="54" t="s">
        <v>37</v>
      </c>
      <c r="C33" s="56" t="s">
        <v>24</v>
      </c>
      <c r="D33" s="39" t="s">
        <v>7</v>
      </c>
      <c r="E33" s="91">
        <f>E18</f>
        <v>286</v>
      </c>
      <c r="F33" s="77"/>
      <c r="G33" s="64"/>
      <c r="H33" s="64"/>
      <c r="I33" s="65"/>
    </row>
    <row r="34" spans="1:9" ht="15.75" thickBot="1" x14ac:dyDescent="0.3">
      <c r="A34" s="102"/>
      <c r="B34" s="54" t="s">
        <v>25</v>
      </c>
      <c r="C34" s="56" t="s">
        <v>26</v>
      </c>
      <c r="D34" s="42" t="s">
        <v>7</v>
      </c>
      <c r="E34" s="97">
        <f>E32</f>
        <v>6230</v>
      </c>
      <c r="F34" s="77"/>
      <c r="G34" s="64"/>
      <c r="H34" s="64"/>
      <c r="I34" s="65"/>
    </row>
    <row r="35" spans="1:9" ht="15.75" thickBot="1" x14ac:dyDescent="0.3">
      <c r="A35" s="102"/>
      <c r="B35" s="57" t="s">
        <v>5</v>
      </c>
      <c r="C35" s="58"/>
      <c r="D35" s="39" t="s">
        <v>7</v>
      </c>
      <c r="E35" s="88">
        <f>E32+E33-E34</f>
        <v>286</v>
      </c>
      <c r="F35" s="77"/>
      <c r="G35" s="64"/>
      <c r="H35" s="64"/>
      <c r="I35" s="65"/>
    </row>
    <row r="36" spans="1:9" ht="30.75" thickBot="1" x14ac:dyDescent="0.3">
      <c r="A36" s="102"/>
      <c r="B36" s="54" t="s">
        <v>38</v>
      </c>
      <c r="C36" s="59" t="s">
        <v>48</v>
      </c>
      <c r="D36" s="60" t="s">
        <v>7</v>
      </c>
      <c r="E36" s="98">
        <f>0.2*E35*5</f>
        <v>286</v>
      </c>
      <c r="F36" s="124" t="s">
        <v>42</v>
      </c>
      <c r="G36" s="125"/>
      <c r="H36" s="125"/>
      <c r="I36" s="126"/>
    </row>
    <row r="37" spans="1:9" ht="15.75" thickBot="1" x14ac:dyDescent="0.3">
      <c r="A37" s="102"/>
      <c r="B37" s="54" t="s">
        <v>39</v>
      </c>
      <c r="C37" s="56" t="s">
        <v>26</v>
      </c>
      <c r="D37" s="39" t="s">
        <v>7</v>
      </c>
      <c r="E37" s="99">
        <f>E9*0.2</f>
        <v>10400</v>
      </c>
      <c r="F37" s="77"/>
      <c r="G37" s="64"/>
      <c r="H37" s="64"/>
      <c r="I37" s="65"/>
    </row>
    <row r="38" spans="1:9" ht="30.75" customHeight="1" thickBot="1" x14ac:dyDescent="0.3">
      <c r="A38" s="102"/>
      <c r="B38" s="61" t="s">
        <v>47</v>
      </c>
      <c r="C38" s="56" t="s">
        <v>26</v>
      </c>
      <c r="D38" s="42" t="s">
        <v>7</v>
      </c>
      <c r="E38" s="91">
        <f>F19</f>
        <v>130</v>
      </c>
      <c r="F38" s="77"/>
      <c r="G38" s="64"/>
      <c r="H38" s="64"/>
      <c r="I38" s="65"/>
    </row>
    <row r="39" spans="1:9" ht="15.75" thickBot="1" x14ac:dyDescent="0.3">
      <c r="A39" s="102"/>
      <c r="B39" s="62" t="s">
        <v>40</v>
      </c>
      <c r="C39" s="58"/>
      <c r="D39" s="30" t="s">
        <v>7</v>
      </c>
      <c r="E39" s="100">
        <f>E36-E37-E38</f>
        <v>-10244</v>
      </c>
      <c r="F39" s="83" t="s">
        <v>43</v>
      </c>
      <c r="G39" s="64"/>
      <c r="H39" s="64"/>
      <c r="I39" s="65"/>
    </row>
    <row r="40" spans="1:9" x14ac:dyDescent="0.25">
      <c r="A40" s="102"/>
      <c r="B40" s="22"/>
      <c r="F40" s="2"/>
      <c r="G40" s="3"/>
      <c r="H40" s="3"/>
      <c r="I40" s="5"/>
    </row>
    <row r="41" spans="1:9" x14ac:dyDescent="0.25">
      <c r="A41" s="102"/>
      <c r="F41" s="23"/>
      <c r="G41" s="3"/>
      <c r="H41" s="3"/>
      <c r="I41" s="24"/>
    </row>
    <row r="42" spans="1:9" x14ac:dyDescent="0.25">
      <c r="A42" s="20"/>
      <c r="B42" s="20"/>
      <c r="C42" s="20"/>
      <c r="D42" s="20"/>
      <c r="E42" s="20"/>
      <c r="F42" s="20"/>
      <c r="G42" s="20"/>
      <c r="H42" s="20"/>
      <c r="I42" s="20"/>
    </row>
  </sheetData>
  <sheetProtection algorithmName="SHA-512" hashValue="cWQ2lQXJsrwSV90zcgdilWSZbNLmVvZsGRjPKLFBR72MabebPg39HyWnv09fgremsPLCsd/qe+5vL4y1VxzoIQ==" saltValue="81w3x/SQrP3CwuWA3YbRlg==" spinCount="100000" sheet="1" objects="1" scenarios="1" selectLockedCells="1"/>
  <mergeCells count="13">
    <mergeCell ref="A2:A41"/>
    <mergeCell ref="G22:I22"/>
    <mergeCell ref="G5:I5"/>
    <mergeCell ref="B2:E2"/>
    <mergeCell ref="C12:D12"/>
    <mergeCell ref="C5:D5"/>
    <mergeCell ref="B28:E28"/>
    <mergeCell ref="C31:D31"/>
    <mergeCell ref="B29:E29"/>
    <mergeCell ref="C13:D13"/>
    <mergeCell ref="C14:D14"/>
    <mergeCell ref="B4:C4"/>
    <mergeCell ref="F36:I36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teilweise gesperrt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Bauer</dc:creator>
  <cp:lastModifiedBy>Andreas Bauer</cp:lastModifiedBy>
  <dcterms:created xsi:type="dcterms:W3CDTF">2023-03-31T16:12:16Z</dcterms:created>
  <dcterms:modified xsi:type="dcterms:W3CDTF">2023-06-27T09:47:57Z</dcterms:modified>
</cp:coreProperties>
</file>